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0" yWindow="555" windowWidth="9360" windowHeight="4440" activeTab="3"/>
  </bookViews>
  <sheets>
    <sheet name="fringe benefits" sheetId="2" r:id="rId1"/>
    <sheet name="overhead" sheetId="3" r:id="rId2"/>
    <sheet name="G&amp;A" sheetId="4" r:id="rId3"/>
    <sheet name="chart of account" sheetId="6" r:id="rId4"/>
  </sheets>
  <definedNames>
    <definedName name="_xlnm.Print_Area" localSheetId="2">'G&amp;A'!$A$1:$K$49</definedName>
    <definedName name="_xlnm.Print_Titles" localSheetId="3">'chart of account'!$8:$9</definedName>
  </definedNames>
  <calcPr calcId="145621"/>
</workbook>
</file>

<file path=xl/calcChain.xml><?xml version="1.0" encoding="utf-8"?>
<calcChain xmlns="http://schemas.openxmlformats.org/spreadsheetml/2006/main">
  <c r="C14" i="2" l="1"/>
  <c r="C15" i="2"/>
  <c r="B18" i="2"/>
  <c r="B25" i="2"/>
  <c r="C12" i="2" s="1"/>
  <c r="B12" i="4"/>
  <c r="B34" i="4"/>
  <c r="B12" i="3"/>
  <c r="B30" i="3"/>
  <c r="B31" i="3" s="1"/>
  <c r="B27" i="2" l="1"/>
  <c r="B13" i="3" s="1"/>
  <c r="B13" i="4"/>
  <c r="B32" i="3"/>
  <c r="B33" i="3" s="1"/>
  <c r="C17" i="2"/>
  <c r="C13" i="2"/>
  <c r="C16" i="2"/>
  <c r="B35" i="4" l="1"/>
  <c r="C18" i="2"/>
  <c r="C17" i="3"/>
  <c r="C21" i="3"/>
  <c r="C25" i="3"/>
  <c r="C12" i="3"/>
  <c r="C19" i="3"/>
  <c r="C20" i="3"/>
  <c r="C14" i="3"/>
  <c r="C18" i="3"/>
  <c r="C22" i="3"/>
  <c r="C15" i="3"/>
  <c r="C23" i="3"/>
  <c r="C16" i="3"/>
  <c r="C24" i="3"/>
  <c r="C13" i="3"/>
  <c r="B26" i="3"/>
  <c r="B30" i="4"/>
  <c r="C26" i="3" l="1"/>
  <c r="B36" i="4"/>
  <c r="B43" i="4" s="1"/>
  <c r="B45" i="4" s="1"/>
  <c r="B35" i="3"/>
  <c r="C16" i="4" l="1"/>
  <c r="C20" i="4"/>
  <c r="C24" i="4"/>
  <c r="C28" i="4"/>
  <c r="C19" i="4"/>
  <c r="C17" i="4"/>
  <c r="C21" i="4"/>
  <c r="C25" i="4"/>
  <c r="C29" i="4"/>
  <c r="C14" i="4"/>
  <c r="C18" i="4"/>
  <c r="C22" i="4"/>
  <c r="C26" i="4"/>
  <c r="C12" i="4"/>
  <c r="C15" i="4"/>
  <c r="C23" i="4"/>
  <c r="C27" i="4"/>
  <c r="C13" i="4"/>
  <c r="C30" i="4" l="1"/>
</calcChain>
</file>

<file path=xl/sharedStrings.xml><?xml version="1.0" encoding="utf-8"?>
<sst xmlns="http://schemas.openxmlformats.org/spreadsheetml/2006/main" count="213" uniqueCount="129">
  <si>
    <t>Fringe Benefits</t>
  </si>
  <si>
    <t>Consultants</t>
  </si>
  <si>
    <t>Equipment</t>
  </si>
  <si>
    <t>Supplies</t>
  </si>
  <si>
    <t>Travel</t>
  </si>
  <si>
    <t>Consortium/Contractual</t>
  </si>
  <si>
    <t>Training</t>
  </si>
  <si>
    <t>% OF</t>
  </si>
  <si>
    <t>ELEMENT</t>
  </si>
  <si>
    <t>AMOUNT</t>
  </si>
  <si>
    <t>BASE</t>
  </si>
  <si>
    <t xml:space="preserve"> NOTE:</t>
  </si>
  <si>
    <t>POOL:</t>
  </si>
  <si>
    <t xml:space="preserve">Vacation </t>
  </si>
  <si>
    <t>1.</t>
  </si>
  <si>
    <t xml:space="preserve">Holidays </t>
  </si>
  <si>
    <t xml:space="preserve">Sick Leave </t>
  </si>
  <si>
    <t>Payroll Taxes</t>
  </si>
  <si>
    <t>401(k) Plan</t>
  </si>
  <si>
    <t>Group Insurance</t>
  </si>
  <si>
    <t>TOTAL  (A)</t>
  </si>
  <si>
    <t>BASE:</t>
  </si>
  <si>
    <t>Direct Labor</t>
  </si>
  <si>
    <t>Overhead Labor</t>
  </si>
  <si>
    <t>G&amp;A Labor</t>
  </si>
  <si>
    <t>IR&amp;D Labor</t>
  </si>
  <si>
    <t>TOTAL  (B)</t>
  </si>
  <si>
    <t>2.</t>
  </si>
  <si>
    <t>NOTE:</t>
  </si>
  <si>
    <t xml:space="preserve">Fringe Benefits </t>
  </si>
  <si>
    <t xml:space="preserve">Rent </t>
  </si>
  <si>
    <t>Utilities</t>
  </si>
  <si>
    <t>Telephone</t>
  </si>
  <si>
    <t>Depreciation-Lab Equip</t>
  </si>
  <si>
    <t>Equipment Rental</t>
  </si>
  <si>
    <t>Expendable Equipment</t>
  </si>
  <si>
    <t>Repairs &amp; Maintenance</t>
  </si>
  <si>
    <t>General Lab Supplies</t>
  </si>
  <si>
    <t>Waste Disposal</t>
  </si>
  <si>
    <t>TOTAL (A)</t>
  </si>
  <si>
    <t>Subtotal</t>
  </si>
  <si>
    <t>TOTAL (B)</t>
  </si>
  <si>
    <t>3.</t>
  </si>
  <si>
    <t>Depreciation</t>
  </si>
  <si>
    <t>Office Supplies</t>
  </si>
  <si>
    <t>Legal &amp; Accounting</t>
  </si>
  <si>
    <t>Liability Insurance</t>
  </si>
  <si>
    <t>Licenses</t>
  </si>
  <si>
    <t>Dues &amp; Subscriptions</t>
  </si>
  <si>
    <t>Postage</t>
  </si>
  <si>
    <t>Recruitment/Relocation</t>
  </si>
  <si>
    <t>BASE (modified  cost):</t>
  </si>
  <si>
    <t>4.</t>
  </si>
  <si>
    <t xml:space="preserve">Direct/IR&amp;D Fringe Benefits </t>
  </si>
  <si>
    <t>Overhead</t>
  </si>
  <si>
    <t>Materials &amp; Supplies</t>
  </si>
  <si>
    <t xml:space="preserve">Consultants </t>
  </si>
  <si>
    <t xml:space="preserve">Travel </t>
  </si>
  <si>
    <t>Other Direct Costs</t>
  </si>
  <si>
    <t>Subcontracts</t>
  </si>
  <si>
    <t>3.&amp;4.</t>
  </si>
  <si>
    <t>5.</t>
  </si>
  <si>
    <t>ACCOUNT</t>
  </si>
  <si>
    <t>CODE</t>
  </si>
  <si>
    <t>TITLE</t>
  </si>
  <si>
    <t>Current Assets</t>
  </si>
  <si>
    <t>Fixed Assets</t>
  </si>
  <si>
    <t>Other Assets</t>
  </si>
  <si>
    <t>Current Liabilities</t>
  </si>
  <si>
    <t>Long Term Liabilities</t>
  </si>
  <si>
    <t>Equity</t>
  </si>
  <si>
    <t>Revenue</t>
  </si>
  <si>
    <t>Commercial Sales</t>
  </si>
  <si>
    <t>Grant Revenue</t>
  </si>
  <si>
    <t>Interest Income</t>
  </si>
  <si>
    <t>Direct Program Cost</t>
  </si>
  <si>
    <t xml:space="preserve">Direct Labor </t>
  </si>
  <si>
    <t>Other/Misc</t>
  </si>
  <si>
    <t>Vacation</t>
  </si>
  <si>
    <t>Holidays</t>
  </si>
  <si>
    <t>Sick Leave</t>
  </si>
  <si>
    <t>Rent</t>
  </si>
  <si>
    <t>Waste Diposal</t>
  </si>
  <si>
    <t>G&amp;A</t>
  </si>
  <si>
    <t>Interest Expense</t>
  </si>
  <si>
    <t>Contributions</t>
  </si>
  <si>
    <t>Exhibits</t>
  </si>
  <si>
    <t>Cash</t>
  </si>
  <si>
    <t>Accounts Receivable</t>
  </si>
  <si>
    <t>Inventory-Work in Process</t>
  </si>
  <si>
    <t>Prepayments</t>
  </si>
  <si>
    <t>Leasehold Improvements</t>
  </si>
  <si>
    <t>Current Note Payable</t>
  </si>
  <si>
    <t>Accounts Payable</t>
  </si>
  <si>
    <t>Accrued Wages and Payroll Taxes w/h</t>
  </si>
  <si>
    <t>Note Payable</t>
  </si>
  <si>
    <t>Common Stock</t>
  </si>
  <si>
    <t>Retained Earnings</t>
  </si>
  <si>
    <t>Unallowables</t>
  </si>
  <si>
    <t xml:space="preserve">               123 Easy, Inc.</t>
  </si>
  <si>
    <t>Chart of Accounts</t>
  </si>
  <si>
    <t xml:space="preserve">    33.10% * $80,000 = $26,480</t>
  </si>
  <si>
    <t xml:space="preserve">    excluding equipment and subcontract costs in excess of $25,000 per subcontract per project period.</t>
  </si>
  <si>
    <t xml:space="preserve">    base, thus, these elements include both direct and IR&amp;D costs</t>
  </si>
  <si>
    <t xml:space="preserve">    of $25,000 per subcontract per project period; (A)/(B)=(C).</t>
  </si>
  <si>
    <t xml:space="preserve">                        G &amp; A</t>
  </si>
  <si>
    <t xml:space="preserve">                   Overhead</t>
  </si>
  <si>
    <r>
      <t>RATE:</t>
    </r>
    <r>
      <rPr>
        <b/>
        <i/>
        <sz val="14"/>
        <rFont val="Arial"/>
        <family val="2"/>
      </rPr>
      <t>(C)</t>
    </r>
  </si>
  <si>
    <r>
      <t xml:space="preserve">1. G&amp;A FRINGE BENEFITS: </t>
    </r>
    <r>
      <rPr>
        <sz val="12"/>
        <color rgb="FF000000"/>
        <rFont val="Arial"/>
        <family val="2"/>
      </rPr>
      <t>Fringe benefit rate multiplied by G&amp;A labor:</t>
    </r>
  </si>
  <si>
    <r>
      <t xml:space="preserve">2. RENT &amp; UTILITIES: </t>
    </r>
    <r>
      <rPr>
        <sz val="12"/>
        <color rgb="FF000000"/>
        <rFont val="Arial"/>
        <family val="2"/>
      </rPr>
      <t>Allocated between Overhead and G&amp;A based on square footage.</t>
    </r>
  </si>
  <si>
    <r>
      <t>3. G&amp;A BASE/MODIFIED COST BASE:</t>
    </r>
    <r>
      <rPr>
        <sz val="12"/>
        <color rgb="FF000000"/>
        <rFont val="Arial"/>
        <family val="2"/>
      </rPr>
      <t xml:space="preserve"> The base is total costs (including  overhead) </t>
    </r>
  </si>
  <si>
    <r>
      <t>4. IR&amp;D:</t>
    </r>
    <r>
      <rPr>
        <sz val="12"/>
        <color rgb="FF000000"/>
        <rFont val="Arial"/>
        <family val="2"/>
      </rPr>
      <t xml:space="preserve"> It is NIH's/DHHS's policy to exclude IR&amp;D costs from the G&amp;A pool and include it in the G&amp;A </t>
    </r>
  </si>
  <si>
    <r>
      <t xml:space="preserve">5. G&amp;A RATE: </t>
    </r>
    <r>
      <rPr>
        <sz val="12"/>
        <color rgb="FF000000"/>
        <rFont val="Arial"/>
        <family val="2"/>
      </rPr>
      <t xml:space="preserve">G&amp;A pool divided by total cost excluding equipment and subcontract costs in excess </t>
    </r>
  </si>
  <si>
    <r>
      <t>RATE:</t>
    </r>
    <r>
      <rPr>
        <b/>
        <i/>
        <sz val="14"/>
        <rFont val="Arial"/>
        <family val="2"/>
      </rPr>
      <t xml:space="preserve"> (C)</t>
    </r>
  </si>
  <si>
    <t>NOTES:</t>
  </si>
  <si>
    <r>
      <t xml:space="preserve">1. FRINGE BENEFITS:  </t>
    </r>
    <r>
      <rPr>
        <sz val="12"/>
        <color rgb="FF000000"/>
        <rFont val="Arial"/>
        <family val="2"/>
      </rPr>
      <t>Fringe benefit rate multiplied by Labor; computed as follows:</t>
    </r>
  </si>
  <si>
    <r>
      <t>2. RENT &amp; UTILITIES:</t>
    </r>
    <r>
      <rPr>
        <sz val="12"/>
        <color rgb="FF000000"/>
        <rFont val="Arial"/>
        <family val="2"/>
      </rPr>
      <t xml:space="preserve"> Allocated between Overhead and G&amp;A based on square footage.</t>
    </r>
  </si>
  <si>
    <t xml:space="preserve">    Direct &amp; IR&amp;D: 33.10% * $425,000 =$140,675</t>
  </si>
  <si>
    <t xml:space="preserve">    Overhead: 33.10% * $10,000 = $3,310</t>
  </si>
  <si>
    <r>
      <t>3. OVERHEAD RATE:</t>
    </r>
    <r>
      <rPr>
        <sz val="12"/>
        <color rgb="FF000000"/>
        <rFont val="Arial"/>
        <family val="2"/>
      </rPr>
      <t xml:space="preserve"> Overhead pool divided by direct labor (including IR&amp;D labor) plus </t>
    </r>
  </si>
  <si>
    <t xml:space="preserve">     related fringe benefits; (A)/(B)=(C).</t>
  </si>
  <si>
    <t xml:space="preserve">              Fringe Benefits</t>
  </si>
  <si>
    <r>
      <t xml:space="preserve">RATE: </t>
    </r>
    <r>
      <rPr>
        <b/>
        <i/>
        <sz val="14"/>
        <rFont val="Arial"/>
        <family val="2"/>
      </rPr>
      <t xml:space="preserve"> (C)</t>
    </r>
  </si>
  <si>
    <r>
      <t xml:space="preserve">1. PAID ABSENCES: </t>
    </r>
    <r>
      <rPr>
        <sz val="12"/>
        <color rgb="FF000000"/>
        <rFont val="Arial"/>
        <family val="2"/>
      </rPr>
      <t>Grantee's/Contractor's paid absence policy is as follows:</t>
    </r>
  </si>
  <si>
    <t xml:space="preserve">    Vacation: 3 weeks or 120 hours</t>
  </si>
  <si>
    <t xml:space="preserve">    Holidays: 10 days or 80 hours</t>
  </si>
  <si>
    <t xml:space="preserve">    Sick Leave: 5 days (average taken) or 40 hours</t>
  </si>
  <si>
    <r>
      <t>2. FRINGE BENEFIT RATE:</t>
    </r>
    <r>
      <rPr>
        <sz val="12"/>
        <color rgb="FF000000"/>
        <rFont val="Arial"/>
        <family val="2"/>
      </rPr>
      <t xml:space="preserve"> Fringe benefit pool divided by total labor costs </t>
    </r>
  </si>
  <si>
    <t xml:space="preserve">    excluding paid absences; (A)/(B)=(C).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</si>
</sst>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2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u/>
      <sz val="12"/>
      <name val="Arial"/>
    </font>
    <font>
      <b/>
      <i/>
      <u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164" fontId="2" fillId="0" borderId="1" xfId="0" applyNumberFormat="1" applyFont="1" applyBorder="1"/>
    <xf numFmtId="0" fontId="4" fillId="0" borderId="0" xfId="0" applyFont="1"/>
    <xf numFmtId="6" fontId="2" fillId="0" borderId="1" xfId="0" applyNumberFormat="1" applyFont="1" applyBorder="1"/>
    <xf numFmtId="10" fontId="2" fillId="0" borderId="3" xfId="0" applyNumberFormat="1" applyFont="1" applyBorder="1"/>
    <xf numFmtId="10" fontId="2" fillId="0" borderId="1" xfId="0" applyNumberFormat="1" applyFont="1" applyBorder="1"/>
    <xf numFmtId="10" fontId="2" fillId="0" borderId="0" xfId="0" applyNumberFormat="1" applyFont="1" applyBorder="1"/>
    <xf numFmtId="49" fontId="1" fillId="0" borderId="0" xfId="0" applyNumberFormat="1" applyFont="1" applyAlignment="1">
      <alignment horizontal="center"/>
    </xf>
    <xf numFmtId="10" fontId="5" fillId="0" borderId="0" xfId="0" applyNumberFormat="1" applyFont="1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0" fillId="0" borderId="8" xfId="0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/>
    <xf numFmtId="0" fontId="0" fillId="0" borderId="0" xfId="0" applyBorder="1"/>
    <xf numFmtId="0" fontId="6" fillId="0" borderId="11" xfId="0" applyFont="1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8" fillId="0" borderId="0" xfId="0" applyFont="1"/>
    <xf numFmtId="164" fontId="5" fillId="0" borderId="0" xfId="0" applyNumberFormat="1" applyFont="1"/>
    <xf numFmtId="3" fontId="5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0" fontId="6" fillId="0" borderId="3" xfId="0" applyNumberFormat="1" applyFont="1" applyBorder="1"/>
    <xf numFmtId="164" fontId="6" fillId="0" borderId="1" xfId="0" applyNumberFormat="1" applyFont="1" applyBorder="1"/>
    <xf numFmtId="10" fontId="6" fillId="0" borderId="1" xfId="0" applyNumberFormat="1" applyFont="1" applyBorder="1"/>
    <xf numFmtId="6" fontId="6" fillId="0" borderId="1" xfId="0" applyNumberFormat="1" applyFont="1" applyBorder="1"/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10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4" xfId="0" applyNumberFormat="1" applyFont="1" applyBorder="1"/>
    <xf numFmtId="0" fontId="2" fillId="0" borderId="0" xfId="0" applyFont="1"/>
    <xf numFmtId="10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9"/>
  <sheetViews>
    <sheetView showGridLines="0" topLeftCell="A7" workbookViewId="0">
      <selection activeCell="A38" sqref="A38"/>
    </sheetView>
  </sheetViews>
  <sheetFormatPr defaultRowHeight="12.75" x14ac:dyDescent="0.2"/>
  <cols>
    <col min="1" max="1" width="15.85546875" customWidth="1"/>
    <col min="2" max="2" width="14.5703125" customWidth="1"/>
    <col min="3" max="3" width="11.85546875" customWidth="1"/>
    <col min="4" max="4" width="13.28515625" customWidth="1"/>
    <col min="5" max="5" width="18.7109375" customWidth="1"/>
  </cols>
  <sheetData>
    <row r="2" spans="1:4" x14ac:dyDescent="0.2">
      <c r="A2" s="10"/>
      <c r="B2" s="23"/>
      <c r="C2" s="23"/>
      <c r="D2" s="11"/>
    </row>
    <row r="3" spans="1:4" ht="18" x14ac:dyDescent="0.25">
      <c r="A3" s="12" t="s">
        <v>99</v>
      </c>
      <c r="B3" s="24"/>
      <c r="C3" s="24"/>
      <c r="D3" s="13"/>
    </row>
    <row r="4" spans="1:4" ht="18" x14ac:dyDescent="0.25">
      <c r="A4" s="25" t="s">
        <v>121</v>
      </c>
      <c r="B4" s="24"/>
      <c r="C4" s="24"/>
      <c r="D4" s="13"/>
    </row>
    <row r="5" spans="1:4" x14ac:dyDescent="0.2">
      <c r="A5" s="26"/>
      <c r="B5" s="27"/>
      <c r="C5" s="27"/>
      <c r="D5" s="28"/>
    </row>
    <row r="9" spans="1:4" ht="15.75" x14ac:dyDescent="0.2">
      <c r="A9" s="18"/>
      <c r="B9" s="17"/>
      <c r="C9" s="17" t="s">
        <v>7</v>
      </c>
      <c r="D9" s="18"/>
    </row>
    <row r="10" spans="1:4" ht="15.75" x14ac:dyDescent="0.2">
      <c r="A10" s="19" t="s">
        <v>8</v>
      </c>
      <c r="B10" s="19" t="s">
        <v>9</v>
      </c>
      <c r="C10" s="19" t="s">
        <v>10</v>
      </c>
      <c r="D10" s="19" t="s">
        <v>11</v>
      </c>
    </row>
    <row r="11" spans="1:4" ht="18.75" x14ac:dyDescent="0.3">
      <c r="A11" s="29" t="s">
        <v>12</v>
      </c>
    </row>
    <row r="12" spans="1:4" ht="15.75" x14ac:dyDescent="0.25">
      <c r="A12" s="18" t="s">
        <v>13</v>
      </c>
      <c r="B12" s="30">
        <v>33475</v>
      </c>
      <c r="C12" s="9">
        <f t="shared" ref="C12:C17" si="0">+B12/$B$25</f>
        <v>6.5000000000000002E-2</v>
      </c>
      <c r="D12" s="32" t="s">
        <v>14</v>
      </c>
    </row>
    <row r="13" spans="1:4" ht="15.75" x14ac:dyDescent="0.25">
      <c r="A13" s="18" t="s">
        <v>15</v>
      </c>
      <c r="B13" s="31">
        <v>22145</v>
      </c>
      <c r="C13" s="9">
        <f t="shared" si="0"/>
        <v>4.2999999999999997E-2</v>
      </c>
      <c r="D13" s="32" t="s">
        <v>14</v>
      </c>
    </row>
    <row r="14" spans="1:4" ht="15.75" x14ac:dyDescent="0.25">
      <c r="A14" s="18" t="s">
        <v>16</v>
      </c>
      <c r="B14" s="31">
        <v>11330</v>
      </c>
      <c r="C14" s="9">
        <f t="shared" si="0"/>
        <v>2.1999999999999999E-2</v>
      </c>
      <c r="D14" s="32" t="s">
        <v>14</v>
      </c>
    </row>
    <row r="15" spans="1:4" ht="15" x14ac:dyDescent="0.2">
      <c r="A15" s="18" t="s">
        <v>17</v>
      </c>
      <c r="B15" s="31">
        <v>52500</v>
      </c>
      <c r="C15" s="9">
        <f t="shared" si="0"/>
        <v>0.10194174757281553</v>
      </c>
      <c r="D15" s="18"/>
    </row>
    <row r="16" spans="1:4" ht="15" x14ac:dyDescent="0.2">
      <c r="A16" s="18" t="s">
        <v>18</v>
      </c>
      <c r="B16" s="31">
        <v>15000</v>
      </c>
      <c r="C16" s="9">
        <f t="shared" si="0"/>
        <v>2.9126213592233011E-2</v>
      </c>
      <c r="D16" s="18"/>
    </row>
    <row r="17" spans="1:12" ht="15" x14ac:dyDescent="0.2">
      <c r="A17" s="18" t="s">
        <v>19</v>
      </c>
      <c r="B17" s="31">
        <v>36000</v>
      </c>
      <c r="C17" s="9">
        <f t="shared" si="0"/>
        <v>6.9902912621359226E-2</v>
      </c>
      <c r="D17" s="18"/>
    </row>
    <row r="18" spans="1:12" ht="18.75" thickBot="1" x14ac:dyDescent="0.3">
      <c r="A18" s="33" t="s">
        <v>20</v>
      </c>
      <c r="B18" s="35">
        <f>SUM(B12:B17)</f>
        <v>170450</v>
      </c>
      <c r="C18" s="36">
        <f>SUM(C12:C17)</f>
        <v>0.33097087378640777</v>
      </c>
      <c r="D18" s="18"/>
    </row>
    <row r="19" spans="1:12" ht="15.75" thickTop="1" x14ac:dyDescent="0.2">
      <c r="D19" s="18"/>
    </row>
    <row r="20" spans="1:12" ht="18.75" x14ac:dyDescent="0.3">
      <c r="A20" s="29" t="s">
        <v>21</v>
      </c>
      <c r="D20" s="18"/>
    </row>
    <row r="21" spans="1:12" ht="15" x14ac:dyDescent="0.2">
      <c r="A21" s="18" t="s">
        <v>22</v>
      </c>
      <c r="B21" s="30">
        <v>400000</v>
      </c>
      <c r="D21" s="18"/>
    </row>
    <row r="22" spans="1:12" ht="15" x14ac:dyDescent="0.2">
      <c r="A22" s="18" t="s">
        <v>23</v>
      </c>
      <c r="B22" s="31">
        <v>10000</v>
      </c>
      <c r="D22" s="18"/>
    </row>
    <row r="23" spans="1:12" ht="15" x14ac:dyDescent="0.2">
      <c r="A23" s="18" t="s">
        <v>24</v>
      </c>
      <c r="B23" s="31">
        <v>80000</v>
      </c>
      <c r="D23" s="18"/>
    </row>
    <row r="24" spans="1:12" ht="15" x14ac:dyDescent="0.2">
      <c r="A24" s="18" t="s">
        <v>25</v>
      </c>
      <c r="B24" s="31">
        <v>25000</v>
      </c>
      <c r="D24" s="18"/>
    </row>
    <row r="25" spans="1:12" ht="18.75" thickBot="1" x14ac:dyDescent="0.3">
      <c r="A25" s="41" t="s">
        <v>26</v>
      </c>
      <c r="B25" s="37">
        <f>SUM(B21:B24)</f>
        <v>515000</v>
      </c>
      <c r="D25" s="18"/>
    </row>
    <row r="26" spans="1:12" ht="15.75" thickTop="1" x14ac:dyDescent="0.2">
      <c r="D26" s="18"/>
    </row>
    <row r="27" spans="1:12" ht="19.5" thickBot="1" x14ac:dyDescent="0.35">
      <c r="A27" s="29" t="s">
        <v>122</v>
      </c>
      <c r="B27" s="34">
        <f>ROUND((B18/B25),4)</f>
        <v>0.33100000000000002</v>
      </c>
      <c r="D27" s="32" t="s">
        <v>27</v>
      </c>
    </row>
    <row r="28" spans="1:12" ht="16.5" thickTop="1" x14ac:dyDescent="0.25">
      <c r="A28" s="3"/>
      <c r="B28" s="7"/>
      <c r="D28" s="32"/>
    </row>
    <row r="29" spans="1:12" ht="15.75" x14ac:dyDescent="0.25">
      <c r="A29" s="1"/>
      <c r="D29" s="18"/>
    </row>
    <row r="32" spans="1:12" ht="15.75" x14ac:dyDescent="0.2">
      <c r="A32" s="38" t="s">
        <v>114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x14ac:dyDescent="0.2">
      <c r="A33" s="38" t="s">
        <v>123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" x14ac:dyDescent="0.2">
      <c r="A34" s="39" t="s">
        <v>124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" x14ac:dyDescent="0.2">
      <c r="A35" s="39" t="s">
        <v>125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" x14ac:dyDescent="0.2">
      <c r="A36" s="39" t="s">
        <v>126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" x14ac:dyDescent="0.2">
      <c r="A37" s="3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5.75" x14ac:dyDescent="0.2">
      <c r="A38" s="38" t="s">
        <v>127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5" x14ac:dyDescent="0.2">
      <c r="A39" s="18" t="s">
        <v>128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</sheetData>
  <phoneticPr fontId="0" type="noConversion"/>
  <printOptions horizontalCentered="1" verticalCentered="1"/>
  <pageMargins left="0.75" right="0.75" top="1" bottom="1" header="0.5" footer="0.5"/>
  <pageSetup orientation="portrait" r:id="rId1"/>
  <headerFooter alignWithMargins="0"/>
  <ignoredErrors>
    <ignoredError sqref="D12:D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8"/>
  <sheetViews>
    <sheetView showGridLines="0" topLeftCell="A16" workbookViewId="0">
      <selection activeCell="D10" sqref="D10"/>
    </sheetView>
  </sheetViews>
  <sheetFormatPr defaultRowHeight="12.75" x14ac:dyDescent="0.2"/>
  <cols>
    <col min="1" max="1" width="21.140625" customWidth="1"/>
    <col min="2" max="2" width="16" customWidth="1"/>
    <col min="3" max="3" width="11" customWidth="1"/>
  </cols>
  <sheetData>
    <row r="2" spans="1:4" x14ac:dyDescent="0.2">
      <c r="A2" s="10"/>
      <c r="B2" s="23"/>
      <c r="C2" s="23"/>
      <c r="D2" s="11"/>
    </row>
    <row r="3" spans="1:4" ht="18" x14ac:dyDescent="0.25">
      <c r="A3" s="12" t="s">
        <v>99</v>
      </c>
      <c r="B3" s="24"/>
      <c r="C3" s="24"/>
      <c r="D3" s="13"/>
    </row>
    <row r="4" spans="1:4" ht="18" x14ac:dyDescent="0.25">
      <c r="A4" s="25" t="s">
        <v>106</v>
      </c>
      <c r="B4" s="24"/>
      <c r="C4" s="24"/>
      <c r="D4" s="13"/>
    </row>
    <row r="5" spans="1:4" x14ac:dyDescent="0.2">
      <c r="A5" s="26"/>
      <c r="B5" s="27"/>
      <c r="C5" s="27"/>
      <c r="D5" s="28"/>
    </row>
    <row r="9" spans="1:4" ht="15.75" x14ac:dyDescent="0.2">
      <c r="A9" s="18"/>
      <c r="B9" s="17"/>
      <c r="C9" s="17" t="s">
        <v>7</v>
      </c>
      <c r="D9" s="18"/>
    </row>
    <row r="10" spans="1:4" ht="15.75" x14ac:dyDescent="0.2">
      <c r="A10" s="19" t="s">
        <v>8</v>
      </c>
      <c r="B10" s="19" t="s">
        <v>9</v>
      </c>
      <c r="C10" s="19" t="s">
        <v>10</v>
      </c>
      <c r="D10" s="19" t="s">
        <v>28</v>
      </c>
    </row>
    <row r="11" spans="1:4" ht="18.75" x14ac:dyDescent="0.3">
      <c r="A11" s="29" t="s">
        <v>12</v>
      </c>
    </row>
    <row r="12" spans="1:4" ht="15" x14ac:dyDescent="0.2">
      <c r="A12" s="18" t="s">
        <v>23</v>
      </c>
      <c r="B12" s="30">
        <f>'fringe benefits'!B22</f>
        <v>10000</v>
      </c>
      <c r="C12" s="9">
        <f t="shared" ref="C12:C25" si="0">+B12/$B$33</f>
        <v>1.7677995315331242E-2</v>
      </c>
      <c r="D12" s="18"/>
    </row>
    <row r="13" spans="1:4" ht="15.75" x14ac:dyDescent="0.25">
      <c r="A13" s="18" t="s">
        <v>29</v>
      </c>
      <c r="B13" s="31">
        <f>'fringe benefits'!B27*B12</f>
        <v>3310</v>
      </c>
      <c r="C13" s="9">
        <f t="shared" si="0"/>
        <v>5.8514164493746407E-3</v>
      </c>
      <c r="D13" s="32" t="s">
        <v>14</v>
      </c>
    </row>
    <row r="14" spans="1:4" ht="15.75" x14ac:dyDescent="0.25">
      <c r="A14" s="18" t="s">
        <v>30</v>
      </c>
      <c r="B14" s="31">
        <v>120000</v>
      </c>
      <c r="C14" s="9">
        <f t="shared" si="0"/>
        <v>0.21213594378397491</v>
      </c>
      <c r="D14" s="32" t="s">
        <v>27</v>
      </c>
    </row>
    <row r="15" spans="1:4" ht="15.75" x14ac:dyDescent="0.25">
      <c r="A15" s="18" t="s">
        <v>31</v>
      </c>
      <c r="B15" s="31">
        <v>12000</v>
      </c>
      <c r="C15" s="9">
        <f t="shared" si="0"/>
        <v>2.1213594378397489E-2</v>
      </c>
      <c r="D15" s="32" t="s">
        <v>27</v>
      </c>
    </row>
    <row r="16" spans="1:4" ht="15.75" x14ac:dyDescent="0.25">
      <c r="A16" s="18" t="s">
        <v>32</v>
      </c>
      <c r="B16" s="31">
        <v>6000</v>
      </c>
      <c r="C16" s="9">
        <f t="shared" si="0"/>
        <v>1.0606797189198745E-2</v>
      </c>
      <c r="D16" s="32"/>
    </row>
    <row r="17" spans="1:4" ht="15" x14ac:dyDescent="0.2">
      <c r="A17" s="18" t="s">
        <v>33</v>
      </c>
      <c r="B17" s="31">
        <v>21000</v>
      </c>
      <c r="C17" s="9">
        <f t="shared" si="0"/>
        <v>3.7123790162195608E-2</v>
      </c>
      <c r="D17" s="18"/>
    </row>
    <row r="18" spans="1:4" ht="15" x14ac:dyDescent="0.2">
      <c r="A18" s="18" t="s">
        <v>34</v>
      </c>
      <c r="B18" s="31">
        <v>5000</v>
      </c>
      <c r="C18" s="9">
        <f t="shared" si="0"/>
        <v>8.8389976576656211E-3</v>
      </c>
      <c r="D18" s="18"/>
    </row>
    <row r="19" spans="1:4" ht="15" x14ac:dyDescent="0.2">
      <c r="A19" s="18" t="s">
        <v>35</v>
      </c>
      <c r="B19" s="31">
        <v>6000</v>
      </c>
      <c r="C19" s="9">
        <f t="shared" si="0"/>
        <v>1.0606797189198745E-2</v>
      </c>
      <c r="D19" s="18"/>
    </row>
    <row r="20" spans="1:4" ht="15" x14ac:dyDescent="0.2">
      <c r="A20" s="18" t="s">
        <v>36</v>
      </c>
      <c r="B20" s="31">
        <v>5000</v>
      </c>
      <c r="C20" s="9">
        <f t="shared" si="0"/>
        <v>8.8389976576656211E-3</v>
      </c>
      <c r="D20" s="18"/>
    </row>
    <row r="21" spans="1:4" ht="15" x14ac:dyDescent="0.2">
      <c r="A21" s="18" t="s">
        <v>37</v>
      </c>
      <c r="B21" s="31">
        <v>50000</v>
      </c>
      <c r="C21" s="9">
        <f t="shared" si="0"/>
        <v>8.8389976576656204E-2</v>
      </c>
      <c r="D21" s="18"/>
    </row>
    <row r="22" spans="1:4" ht="15" x14ac:dyDescent="0.2">
      <c r="A22" s="18" t="s">
        <v>4</v>
      </c>
      <c r="B22" s="31">
        <v>1000</v>
      </c>
      <c r="C22" s="9">
        <f t="shared" si="0"/>
        <v>1.7677995315331242E-3</v>
      </c>
      <c r="D22" s="18"/>
    </row>
    <row r="23" spans="1:4" ht="15" x14ac:dyDescent="0.2">
      <c r="A23" s="18" t="s">
        <v>1</v>
      </c>
      <c r="B23" s="31">
        <v>4000</v>
      </c>
      <c r="C23" s="9">
        <f t="shared" si="0"/>
        <v>7.0711981261324967E-3</v>
      </c>
      <c r="D23" s="18"/>
    </row>
    <row r="24" spans="1:4" ht="15" x14ac:dyDescent="0.2">
      <c r="A24" s="18" t="s">
        <v>38</v>
      </c>
      <c r="B24" s="31">
        <v>1000</v>
      </c>
      <c r="C24" s="9">
        <f t="shared" si="0"/>
        <v>1.7677995315331242E-3</v>
      </c>
      <c r="D24" s="18"/>
    </row>
    <row r="25" spans="1:4" ht="15" x14ac:dyDescent="0.2">
      <c r="A25" s="18" t="s">
        <v>6</v>
      </c>
      <c r="B25" s="31">
        <v>3000</v>
      </c>
      <c r="C25" s="9">
        <f t="shared" si="0"/>
        <v>5.3033985945993723E-3</v>
      </c>
      <c r="D25" s="18"/>
    </row>
    <row r="26" spans="1:4" ht="16.5" thickBot="1" x14ac:dyDescent="0.3">
      <c r="A26" s="33" t="s">
        <v>39</v>
      </c>
      <c r="B26" s="2">
        <f>SUM(B12:B25)</f>
        <v>247310</v>
      </c>
      <c r="C26" s="6">
        <f>SUM(C12:C25)</f>
        <v>0.4371945021434569</v>
      </c>
    </row>
    <row r="27" spans="1:4" ht="13.5" thickTop="1" x14ac:dyDescent="0.2"/>
    <row r="28" spans="1:4" ht="18.75" x14ac:dyDescent="0.3">
      <c r="A28" s="29" t="s">
        <v>21</v>
      </c>
    </row>
    <row r="29" spans="1:4" ht="15" x14ac:dyDescent="0.2">
      <c r="A29" s="18" t="s">
        <v>22</v>
      </c>
      <c r="B29" s="30">
        <v>400000</v>
      </c>
    </row>
    <row r="30" spans="1:4" ht="15" x14ac:dyDescent="0.2">
      <c r="A30" s="18" t="s">
        <v>25</v>
      </c>
      <c r="B30" s="31">
        <f>'fringe benefits'!B24</f>
        <v>25000</v>
      </c>
      <c r="D30" s="8"/>
    </row>
    <row r="31" spans="1:4" ht="15" x14ac:dyDescent="0.2">
      <c r="A31" s="42" t="s">
        <v>40</v>
      </c>
      <c r="B31" s="43">
        <f>SUM(B29:B30)</f>
        <v>425000</v>
      </c>
    </row>
    <row r="32" spans="1:4" ht="15" x14ac:dyDescent="0.2">
      <c r="A32" s="18" t="s">
        <v>29</v>
      </c>
      <c r="B32" s="31">
        <f>ROUND(('fringe benefits'!B27*B31),4)</f>
        <v>140675</v>
      </c>
      <c r="D32" s="8" t="s">
        <v>14</v>
      </c>
    </row>
    <row r="33" spans="1:4" ht="16.5" thickBot="1" x14ac:dyDescent="0.3">
      <c r="A33" s="33" t="s">
        <v>41</v>
      </c>
      <c r="B33" s="4">
        <f>SUM(B31:B32)</f>
        <v>565675</v>
      </c>
    </row>
    <row r="34" spans="1:4" ht="15.75" thickTop="1" x14ac:dyDescent="0.2">
      <c r="A34" s="18"/>
      <c r="B34" s="18"/>
    </row>
    <row r="35" spans="1:4" ht="19.5" thickBot="1" x14ac:dyDescent="0.35">
      <c r="A35" s="29" t="s">
        <v>113</v>
      </c>
      <c r="B35" s="5">
        <f>ROUND((B26/B33),4)</f>
        <v>0.43719999999999998</v>
      </c>
      <c r="D35" s="8" t="s">
        <v>42</v>
      </c>
    </row>
    <row r="36" spans="1:4" ht="13.5" thickTop="1" x14ac:dyDescent="0.2"/>
    <row r="40" spans="1:4" ht="15.75" x14ac:dyDescent="0.2">
      <c r="A40" s="38" t="s">
        <v>114</v>
      </c>
    </row>
    <row r="41" spans="1:4" ht="15.75" x14ac:dyDescent="0.2">
      <c r="A41" s="38" t="s">
        <v>115</v>
      </c>
    </row>
    <row r="42" spans="1:4" ht="15" x14ac:dyDescent="0.2">
      <c r="A42" s="39" t="s">
        <v>118</v>
      </c>
    </row>
    <row r="43" spans="1:4" ht="15" x14ac:dyDescent="0.2">
      <c r="A43" s="39" t="s">
        <v>117</v>
      </c>
    </row>
    <row r="44" spans="1:4" ht="15" x14ac:dyDescent="0.2">
      <c r="A44" s="39"/>
    </row>
    <row r="45" spans="1:4" ht="15.75" x14ac:dyDescent="0.2">
      <c r="A45" s="38" t="s">
        <v>116</v>
      </c>
    </row>
    <row r="46" spans="1:4" ht="15.75" x14ac:dyDescent="0.2">
      <c r="A46" s="38"/>
    </row>
    <row r="47" spans="1:4" ht="15.75" x14ac:dyDescent="0.2">
      <c r="A47" s="38" t="s">
        <v>119</v>
      </c>
    </row>
    <row r="48" spans="1:4" ht="15" x14ac:dyDescent="0.2">
      <c r="A48" s="18" t="s">
        <v>120</v>
      </c>
    </row>
  </sheetData>
  <phoneticPr fontId="0" type="noConversion"/>
  <printOptions horizontalCentered="1" verticalCentered="1"/>
  <pageMargins left="0.75" right="0.75" top="1" bottom="1" header="0.5" footer="0.5"/>
  <pageSetup scale="92" orientation="portrait" r:id="rId1"/>
  <headerFooter alignWithMargins="0"/>
  <ignoredErrors>
    <ignoredError sqref="D13:D15 D32:D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4"/>
  <sheetViews>
    <sheetView showGridLines="0" workbookViewId="0">
      <selection activeCell="B62" sqref="B62"/>
    </sheetView>
  </sheetViews>
  <sheetFormatPr defaultRowHeight="12.75" x14ac:dyDescent="0.2"/>
  <cols>
    <col min="1" max="1" width="24.42578125" customWidth="1"/>
    <col min="2" max="2" width="14.5703125" customWidth="1"/>
    <col min="3" max="3" width="12.42578125" customWidth="1"/>
  </cols>
  <sheetData>
    <row r="2" spans="1:5" x14ac:dyDescent="0.2">
      <c r="A2" s="10"/>
      <c r="B2" s="23"/>
      <c r="C2" s="23"/>
      <c r="D2" s="11"/>
    </row>
    <row r="3" spans="1:5" ht="18" x14ac:dyDescent="0.25">
      <c r="A3" s="12" t="s">
        <v>99</v>
      </c>
      <c r="B3" s="24"/>
      <c r="C3" s="24"/>
      <c r="D3" s="13"/>
    </row>
    <row r="4" spans="1:5" ht="18" x14ac:dyDescent="0.25">
      <c r="A4" s="25" t="s">
        <v>105</v>
      </c>
      <c r="B4" s="24"/>
      <c r="C4" s="24"/>
      <c r="D4" s="13"/>
    </row>
    <row r="5" spans="1:5" x14ac:dyDescent="0.2">
      <c r="A5" s="26"/>
      <c r="B5" s="27"/>
      <c r="C5" s="27"/>
      <c r="D5" s="28"/>
    </row>
    <row r="9" spans="1:5" ht="15.75" x14ac:dyDescent="0.2">
      <c r="A9" s="18"/>
      <c r="B9" s="17"/>
      <c r="C9" s="17" t="s">
        <v>7</v>
      </c>
      <c r="D9" s="18"/>
    </row>
    <row r="10" spans="1:5" ht="15.75" x14ac:dyDescent="0.2">
      <c r="A10" s="19" t="s">
        <v>8</v>
      </c>
      <c r="B10" s="19" t="s">
        <v>9</v>
      </c>
      <c r="C10" s="19" t="s">
        <v>10</v>
      </c>
      <c r="D10" s="19" t="s">
        <v>28</v>
      </c>
    </row>
    <row r="11" spans="1:5" ht="18.75" x14ac:dyDescent="0.3">
      <c r="A11" s="29" t="s">
        <v>12</v>
      </c>
    </row>
    <row r="12" spans="1:5" ht="15" x14ac:dyDescent="0.2">
      <c r="A12" s="18" t="s">
        <v>24</v>
      </c>
      <c r="B12" s="30">
        <f>'fringe benefits'!B23</f>
        <v>80000</v>
      </c>
      <c r="C12" s="9">
        <f t="shared" ref="C12:C29" si="0">+B12/$B$43</f>
        <v>8.4096774363098342E-2</v>
      </c>
      <c r="D12" s="18"/>
      <c r="E12" s="18"/>
    </row>
    <row r="13" spans="1:5" ht="15.75" x14ac:dyDescent="0.25">
      <c r="A13" s="18" t="s">
        <v>29</v>
      </c>
      <c r="B13" s="31">
        <f>'fringe benefits'!B27*B12</f>
        <v>26480</v>
      </c>
      <c r="C13" s="9">
        <f t="shared" si="0"/>
        <v>2.7836032314185549E-2</v>
      </c>
      <c r="D13" s="32" t="s">
        <v>14</v>
      </c>
      <c r="E13" s="18"/>
    </row>
    <row r="14" spans="1:5" ht="15.75" x14ac:dyDescent="0.25">
      <c r="A14" s="18" t="s">
        <v>30</v>
      </c>
      <c r="B14" s="31">
        <v>5000</v>
      </c>
      <c r="C14" s="9">
        <f t="shared" si="0"/>
        <v>5.2560483976936464E-3</v>
      </c>
      <c r="D14" s="32" t="s">
        <v>27</v>
      </c>
      <c r="E14" s="18"/>
    </row>
    <row r="15" spans="1:5" ht="15.75" x14ac:dyDescent="0.25">
      <c r="A15" s="18" t="s">
        <v>31</v>
      </c>
      <c r="B15" s="31">
        <v>1200</v>
      </c>
      <c r="C15" s="9">
        <f t="shared" si="0"/>
        <v>1.2614516154464751E-3</v>
      </c>
      <c r="D15" s="32" t="s">
        <v>27</v>
      </c>
      <c r="E15" s="18"/>
    </row>
    <row r="16" spans="1:5" ht="15.75" x14ac:dyDescent="0.25">
      <c r="A16" s="18" t="s">
        <v>32</v>
      </c>
      <c r="B16" s="31">
        <v>600</v>
      </c>
      <c r="C16" s="9">
        <f t="shared" si="0"/>
        <v>6.3072580772323753E-4</v>
      </c>
      <c r="D16" s="32"/>
      <c r="E16" s="18"/>
    </row>
    <row r="17" spans="1:5" ht="15" x14ac:dyDescent="0.2">
      <c r="A17" s="18" t="s">
        <v>43</v>
      </c>
      <c r="B17" s="31">
        <v>1000</v>
      </c>
      <c r="C17" s="9">
        <f t="shared" si="0"/>
        <v>1.0512096795387291E-3</v>
      </c>
      <c r="D17" s="18"/>
      <c r="E17" s="18"/>
    </row>
    <row r="18" spans="1:5" ht="15" x14ac:dyDescent="0.2">
      <c r="A18" s="18" t="s">
        <v>34</v>
      </c>
      <c r="B18" s="31">
        <v>500</v>
      </c>
      <c r="C18" s="9">
        <f t="shared" si="0"/>
        <v>5.2560483976936455E-4</v>
      </c>
      <c r="D18" s="18"/>
      <c r="E18" s="18"/>
    </row>
    <row r="19" spans="1:5" ht="15" x14ac:dyDescent="0.2">
      <c r="A19" s="18" t="s">
        <v>35</v>
      </c>
      <c r="B19" s="31">
        <v>3000</v>
      </c>
      <c r="C19" s="9">
        <f t="shared" si="0"/>
        <v>3.1536290386161877E-3</v>
      </c>
      <c r="D19" s="18"/>
      <c r="E19" s="18"/>
    </row>
    <row r="20" spans="1:5" ht="15" x14ac:dyDescent="0.2">
      <c r="A20" s="18" t="s">
        <v>36</v>
      </c>
      <c r="B20" s="31">
        <v>500</v>
      </c>
      <c r="C20" s="9">
        <f t="shared" si="0"/>
        <v>5.2560483976936455E-4</v>
      </c>
      <c r="D20" s="18"/>
      <c r="E20" s="18"/>
    </row>
    <row r="21" spans="1:5" ht="15" x14ac:dyDescent="0.2">
      <c r="A21" s="18" t="s">
        <v>44</v>
      </c>
      <c r="B21" s="31">
        <v>2500</v>
      </c>
      <c r="C21" s="9">
        <f t="shared" si="0"/>
        <v>2.6280241988468232E-3</v>
      </c>
      <c r="D21" s="18"/>
      <c r="E21" s="18"/>
    </row>
    <row r="22" spans="1:5" ht="15" x14ac:dyDescent="0.2">
      <c r="A22" s="18" t="s">
        <v>4</v>
      </c>
      <c r="B22" s="31">
        <v>4000</v>
      </c>
      <c r="C22" s="9">
        <f t="shared" si="0"/>
        <v>4.2048387181549164E-3</v>
      </c>
      <c r="D22" s="18"/>
      <c r="E22" s="18"/>
    </row>
    <row r="23" spans="1:5" ht="15" x14ac:dyDescent="0.2">
      <c r="A23" s="18" t="s">
        <v>1</v>
      </c>
      <c r="B23" s="31">
        <v>500</v>
      </c>
      <c r="C23" s="9">
        <f t="shared" si="0"/>
        <v>5.2560483976936455E-4</v>
      </c>
      <c r="D23" s="18"/>
      <c r="E23" s="18"/>
    </row>
    <row r="24" spans="1:5" ht="15" x14ac:dyDescent="0.2">
      <c r="A24" s="18" t="s">
        <v>45</v>
      </c>
      <c r="B24" s="31">
        <v>5000</v>
      </c>
      <c r="C24" s="9">
        <f t="shared" si="0"/>
        <v>5.2560483976936464E-3</v>
      </c>
      <c r="D24" s="18"/>
      <c r="E24" s="18"/>
    </row>
    <row r="25" spans="1:5" ht="15" x14ac:dyDescent="0.2">
      <c r="A25" s="18" t="s">
        <v>46</v>
      </c>
      <c r="B25" s="31">
        <v>900</v>
      </c>
      <c r="C25" s="9">
        <f t="shared" si="0"/>
        <v>9.4608871158485624E-4</v>
      </c>
      <c r="D25" s="18"/>
      <c r="E25" s="18"/>
    </row>
    <row r="26" spans="1:5" ht="15" x14ac:dyDescent="0.2">
      <c r="A26" s="18" t="s">
        <v>47</v>
      </c>
      <c r="B26" s="31">
        <v>250</v>
      </c>
      <c r="C26" s="9">
        <f t="shared" si="0"/>
        <v>2.6280241988468228E-4</v>
      </c>
      <c r="D26" s="18"/>
      <c r="E26" s="18"/>
    </row>
    <row r="27" spans="1:5" ht="15" x14ac:dyDescent="0.2">
      <c r="A27" s="18" t="s">
        <v>48</v>
      </c>
      <c r="B27" s="31">
        <v>300</v>
      </c>
      <c r="C27" s="9">
        <f t="shared" si="0"/>
        <v>3.1536290386161876E-4</v>
      </c>
      <c r="D27" s="18"/>
      <c r="E27" s="18"/>
    </row>
    <row r="28" spans="1:5" ht="15" x14ac:dyDescent="0.2">
      <c r="A28" s="18" t="s">
        <v>49</v>
      </c>
      <c r="B28" s="31">
        <v>200</v>
      </c>
      <c r="C28" s="9">
        <f t="shared" si="0"/>
        <v>2.1024193590774584E-4</v>
      </c>
      <c r="D28" s="18"/>
      <c r="E28" s="18"/>
    </row>
    <row r="29" spans="1:5" ht="15" x14ac:dyDescent="0.2">
      <c r="A29" s="18" t="s">
        <v>50</v>
      </c>
      <c r="B29" s="31">
        <v>400</v>
      </c>
      <c r="C29" s="9">
        <f t="shared" si="0"/>
        <v>4.2048387181549168E-4</v>
      </c>
      <c r="D29" s="18"/>
      <c r="E29" s="18"/>
    </row>
    <row r="30" spans="1:5" ht="16.5" thickBot="1" x14ac:dyDescent="0.3">
      <c r="A30" s="33" t="s">
        <v>39</v>
      </c>
      <c r="B30" s="2">
        <f>SUM(B12:B29)</f>
        <v>132330</v>
      </c>
      <c r="C30" s="6">
        <f>SUM(C12:C29)</f>
        <v>0.13910657689336001</v>
      </c>
      <c r="D30" s="18"/>
      <c r="E30" s="18"/>
    </row>
    <row r="31" spans="1:5" ht="13.5" thickTop="1" x14ac:dyDescent="0.2"/>
    <row r="32" spans="1:5" ht="18.75" x14ac:dyDescent="0.3">
      <c r="A32" s="29" t="s">
        <v>51</v>
      </c>
      <c r="D32" s="32" t="s">
        <v>42</v>
      </c>
    </row>
    <row r="33" spans="1:5" ht="15" x14ac:dyDescent="0.2">
      <c r="A33" s="18" t="s">
        <v>22</v>
      </c>
      <c r="B33" s="30">
        <v>400000</v>
      </c>
      <c r="C33" s="18"/>
      <c r="D33" s="18"/>
      <c r="E33" s="18"/>
    </row>
    <row r="34" spans="1:5" ht="15.75" x14ac:dyDescent="0.25">
      <c r="A34" s="18" t="s">
        <v>25</v>
      </c>
      <c r="B34" s="31">
        <f>'fringe benefits'!B24</f>
        <v>25000</v>
      </c>
      <c r="C34" s="18"/>
      <c r="D34" s="32" t="s">
        <v>52</v>
      </c>
      <c r="E34" s="18"/>
    </row>
    <row r="35" spans="1:5" ht="15" x14ac:dyDescent="0.2">
      <c r="A35" s="18" t="s">
        <v>53</v>
      </c>
      <c r="B35" s="31">
        <f>'fringe benefits'!B27*(B33+B34)</f>
        <v>140675</v>
      </c>
      <c r="C35" s="18"/>
      <c r="D35" s="18"/>
      <c r="E35" s="18"/>
    </row>
    <row r="36" spans="1:5" ht="15" x14ac:dyDescent="0.2">
      <c r="A36" s="18" t="s">
        <v>54</v>
      </c>
      <c r="B36" s="31">
        <f>overhead!B26</f>
        <v>247310</v>
      </c>
      <c r="C36" s="18"/>
      <c r="D36" s="18"/>
      <c r="E36" s="18"/>
    </row>
    <row r="37" spans="1:5" ht="15.75" x14ac:dyDescent="0.25">
      <c r="A37" s="18" t="s">
        <v>55</v>
      </c>
      <c r="B37" s="31">
        <v>28400</v>
      </c>
      <c r="C37" s="18"/>
      <c r="D37" s="32" t="s">
        <v>52</v>
      </c>
      <c r="E37" s="18"/>
    </row>
    <row r="38" spans="1:5" ht="15.75" x14ac:dyDescent="0.25">
      <c r="A38" s="18" t="s">
        <v>56</v>
      </c>
      <c r="B38" s="31">
        <v>5700</v>
      </c>
      <c r="C38" s="18"/>
      <c r="D38" s="32" t="s">
        <v>52</v>
      </c>
      <c r="E38" s="18"/>
    </row>
    <row r="39" spans="1:5" ht="15.75" x14ac:dyDescent="0.25">
      <c r="A39" s="18" t="s">
        <v>57</v>
      </c>
      <c r="B39" s="31">
        <v>1400</v>
      </c>
      <c r="C39" s="18"/>
      <c r="D39" s="32" t="s">
        <v>52</v>
      </c>
      <c r="E39" s="18"/>
    </row>
    <row r="40" spans="1:5" ht="15.75" x14ac:dyDescent="0.25">
      <c r="A40" s="18" t="s">
        <v>58</v>
      </c>
      <c r="B40" s="31">
        <v>2800</v>
      </c>
      <c r="C40" s="18"/>
      <c r="D40" s="32" t="s">
        <v>52</v>
      </c>
      <c r="E40" s="18"/>
    </row>
    <row r="41" spans="1:5" ht="15.75" x14ac:dyDescent="0.25">
      <c r="A41" s="18" t="s">
        <v>2</v>
      </c>
      <c r="B41" s="31">
        <v>0</v>
      </c>
      <c r="C41" s="18"/>
      <c r="D41" s="32" t="s">
        <v>42</v>
      </c>
      <c r="E41" s="18"/>
    </row>
    <row r="42" spans="1:5" ht="15.75" x14ac:dyDescent="0.25">
      <c r="A42" s="18" t="s">
        <v>59</v>
      </c>
      <c r="B42" s="31">
        <v>100000</v>
      </c>
      <c r="C42" s="18"/>
      <c r="D42" s="32" t="s">
        <v>60</v>
      </c>
      <c r="E42" s="18"/>
    </row>
    <row r="43" spans="1:5" ht="16.5" thickBot="1" x14ac:dyDescent="0.3">
      <c r="A43" s="33" t="s">
        <v>41</v>
      </c>
      <c r="B43" s="4">
        <f>SUM(B33:B42)</f>
        <v>951285</v>
      </c>
      <c r="D43" s="8"/>
    </row>
    <row r="44" spans="1:5" ht="13.5" thickTop="1" x14ac:dyDescent="0.2"/>
    <row r="45" spans="1:5" ht="19.5" thickBot="1" x14ac:dyDescent="0.35">
      <c r="A45" s="29" t="s">
        <v>107</v>
      </c>
      <c r="B45" s="34">
        <f>ROUND((B30/B43),4)</f>
        <v>0.1391</v>
      </c>
      <c r="D45" s="32" t="s">
        <v>61</v>
      </c>
    </row>
    <row r="46" spans="1:5" ht="19.5" thickTop="1" x14ac:dyDescent="0.3">
      <c r="A46" s="29"/>
      <c r="B46" s="45"/>
      <c r="D46" s="32"/>
    </row>
    <row r="47" spans="1:5" ht="18.75" x14ac:dyDescent="0.3">
      <c r="A47" s="29"/>
      <c r="B47" s="45"/>
      <c r="D47" s="32"/>
    </row>
    <row r="49" spans="1:8" ht="15.75" x14ac:dyDescent="0.25">
      <c r="A49" s="44" t="s">
        <v>114</v>
      </c>
    </row>
    <row r="50" spans="1:8" ht="15.75" x14ac:dyDescent="0.2">
      <c r="A50" s="38" t="s">
        <v>108</v>
      </c>
      <c r="B50" s="18"/>
      <c r="C50" s="18"/>
      <c r="D50" s="18"/>
      <c r="E50" s="18"/>
      <c r="F50" s="18"/>
      <c r="G50" s="18"/>
      <c r="H50" s="18"/>
    </row>
    <row r="51" spans="1:8" ht="15" x14ac:dyDescent="0.2">
      <c r="A51" s="39" t="s">
        <v>101</v>
      </c>
      <c r="B51" s="18"/>
      <c r="C51" s="18"/>
      <c r="D51" s="18"/>
      <c r="E51" s="18"/>
      <c r="F51" s="18"/>
      <c r="G51" s="18"/>
      <c r="H51" s="18"/>
    </row>
    <row r="52" spans="1:8" ht="15" x14ac:dyDescent="0.2">
      <c r="A52" s="39"/>
      <c r="B52" s="18"/>
      <c r="C52" s="18"/>
      <c r="D52" s="18"/>
      <c r="E52" s="18"/>
      <c r="F52" s="18"/>
      <c r="G52" s="18"/>
      <c r="H52" s="18"/>
    </row>
    <row r="53" spans="1:8" ht="15.75" x14ac:dyDescent="0.2">
      <c r="A53" s="38" t="s">
        <v>109</v>
      </c>
      <c r="B53" s="18"/>
      <c r="C53" s="18"/>
      <c r="D53" s="18"/>
      <c r="E53" s="18"/>
      <c r="F53" s="18"/>
      <c r="G53" s="18"/>
      <c r="H53" s="18"/>
    </row>
    <row r="54" spans="1:8" ht="15.75" x14ac:dyDescent="0.2">
      <c r="A54" s="38"/>
      <c r="B54" s="18"/>
      <c r="C54" s="18"/>
      <c r="D54" s="18"/>
      <c r="E54" s="18"/>
      <c r="F54" s="18"/>
      <c r="G54" s="18"/>
      <c r="H54" s="18"/>
    </row>
    <row r="55" spans="1:8" ht="15.75" x14ac:dyDescent="0.2">
      <c r="A55" s="38" t="s">
        <v>110</v>
      </c>
      <c r="B55" s="18"/>
      <c r="C55" s="18"/>
      <c r="D55" s="18"/>
      <c r="E55" s="18"/>
      <c r="F55" s="18"/>
      <c r="G55" s="18"/>
      <c r="H55" s="18"/>
    </row>
    <row r="56" spans="1:8" ht="15" x14ac:dyDescent="0.2">
      <c r="A56" s="39" t="s">
        <v>102</v>
      </c>
      <c r="B56" s="18"/>
      <c r="C56" s="18"/>
      <c r="D56" s="18"/>
      <c r="E56" s="18"/>
      <c r="F56" s="18"/>
      <c r="G56" s="18"/>
      <c r="H56" s="18"/>
    </row>
    <row r="57" spans="1:8" ht="15" x14ac:dyDescent="0.2">
      <c r="A57" s="39"/>
      <c r="B57" s="18"/>
      <c r="C57" s="18"/>
      <c r="D57" s="18"/>
      <c r="E57" s="18"/>
      <c r="F57" s="18"/>
      <c r="G57" s="18"/>
      <c r="H57" s="18"/>
    </row>
    <row r="58" spans="1:8" ht="15.75" x14ac:dyDescent="0.2">
      <c r="A58" s="38" t="s">
        <v>111</v>
      </c>
      <c r="B58" s="18"/>
      <c r="C58" s="18"/>
      <c r="D58" s="18"/>
      <c r="E58" s="18"/>
      <c r="F58" s="18"/>
      <c r="G58" s="18"/>
      <c r="H58" s="18"/>
    </row>
    <row r="59" spans="1:8" ht="15" x14ac:dyDescent="0.2">
      <c r="A59" s="39" t="s">
        <v>103</v>
      </c>
      <c r="B59" s="18"/>
      <c r="C59" s="18"/>
      <c r="D59" s="18"/>
      <c r="E59" s="18"/>
      <c r="F59" s="18"/>
      <c r="G59" s="18"/>
      <c r="H59" s="18"/>
    </row>
    <row r="60" spans="1:8" ht="15" x14ac:dyDescent="0.2">
      <c r="A60" s="39"/>
      <c r="B60" s="18"/>
      <c r="C60" s="18"/>
      <c r="D60" s="18"/>
      <c r="E60" s="18"/>
      <c r="F60" s="18"/>
      <c r="G60" s="18"/>
      <c r="H60" s="18"/>
    </row>
    <row r="61" spans="1:8" ht="15.75" x14ac:dyDescent="0.25">
      <c r="A61" s="40" t="s">
        <v>112</v>
      </c>
      <c r="B61" s="18"/>
      <c r="C61" s="18"/>
      <c r="D61" s="18"/>
      <c r="E61" s="18"/>
      <c r="F61" s="18"/>
      <c r="G61" s="18"/>
      <c r="H61" s="18"/>
    </row>
    <row r="62" spans="1:8" ht="15" x14ac:dyDescent="0.2">
      <c r="A62" s="18" t="s">
        <v>104</v>
      </c>
      <c r="B62" s="18"/>
      <c r="C62" s="18"/>
      <c r="D62" s="18"/>
      <c r="E62" s="18"/>
      <c r="F62" s="18"/>
      <c r="G62" s="18"/>
      <c r="H62" s="18"/>
    </row>
    <row r="63" spans="1:8" ht="15" x14ac:dyDescent="0.2">
      <c r="A63" s="18"/>
      <c r="B63" s="18"/>
      <c r="C63" s="18"/>
      <c r="D63" s="18"/>
      <c r="E63" s="18"/>
      <c r="F63" s="18"/>
      <c r="G63" s="18"/>
      <c r="H63" s="18"/>
    </row>
    <row r="64" spans="1:8" ht="15" x14ac:dyDescent="0.2">
      <c r="A64" s="18"/>
      <c r="B64" s="18"/>
      <c r="C64" s="18"/>
      <c r="D64" s="18"/>
      <c r="E64" s="18"/>
      <c r="F64" s="18"/>
      <c r="G64" s="18"/>
      <c r="H64" s="18"/>
    </row>
  </sheetData>
  <phoneticPr fontId="0" type="noConversion"/>
  <printOptions horizontalCentered="1" verticalCentered="1"/>
  <pageMargins left="0.75" right="0.75" top="1" bottom="1" header="0.5" footer="0.5"/>
  <pageSetup scale="73" orientation="portrait" r:id="rId1"/>
  <headerFooter alignWithMargins="0"/>
  <ignoredErrors>
    <ignoredError sqref="D32:D45 D13:D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2"/>
  <sheetViews>
    <sheetView showGridLines="0" tabSelected="1" zoomScaleNormal="100" workbookViewId="0">
      <pane ySplit="1" topLeftCell="A2" activePane="bottomLeft" state="frozen"/>
      <selection pane="bottomLeft" activeCell="D11" sqref="D10:E11"/>
    </sheetView>
  </sheetViews>
  <sheetFormatPr defaultRowHeight="12.75" x14ac:dyDescent="0.2"/>
  <cols>
    <col min="1" max="1" width="19.42578125" customWidth="1"/>
    <col min="2" max="2" width="32.85546875" customWidth="1"/>
  </cols>
  <sheetData>
    <row r="2" spans="1:3" x14ac:dyDescent="0.2">
      <c r="A2" s="10"/>
      <c r="B2" s="11"/>
    </row>
    <row r="3" spans="1:3" ht="18" x14ac:dyDescent="0.25">
      <c r="A3" s="12" t="s">
        <v>99</v>
      </c>
      <c r="B3" s="13"/>
    </row>
    <row r="4" spans="1:3" ht="18" x14ac:dyDescent="0.25">
      <c r="A4" s="12"/>
      <c r="B4" s="14" t="s">
        <v>100</v>
      </c>
    </row>
    <row r="5" spans="1:3" ht="18" x14ac:dyDescent="0.25">
      <c r="A5" s="15"/>
      <c r="B5" s="16"/>
    </row>
    <row r="8" spans="1:3" ht="15.75" x14ac:dyDescent="0.2">
      <c r="A8" s="17" t="s">
        <v>62</v>
      </c>
      <c r="B8" s="18"/>
    </row>
    <row r="9" spans="1:3" ht="15.75" x14ac:dyDescent="0.2">
      <c r="A9" s="19" t="s">
        <v>63</v>
      </c>
      <c r="B9" s="19" t="s">
        <v>64</v>
      </c>
    </row>
    <row r="10" spans="1:3" ht="15" x14ac:dyDescent="0.2">
      <c r="A10" s="3" t="s">
        <v>65</v>
      </c>
      <c r="B10" s="18"/>
      <c r="C10" s="18"/>
    </row>
    <row r="11" spans="1:3" ht="15" x14ac:dyDescent="0.2">
      <c r="A11" s="20">
        <v>1000</v>
      </c>
      <c r="B11" s="18" t="s">
        <v>87</v>
      </c>
      <c r="C11" s="18"/>
    </row>
    <row r="12" spans="1:3" ht="15" x14ac:dyDescent="0.2">
      <c r="A12" s="20">
        <v>1001</v>
      </c>
      <c r="B12" s="18" t="s">
        <v>88</v>
      </c>
      <c r="C12" s="18"/>
    </row>
    <row r="13" spans="1:3" ht="15" x14ac:dyDescent="0.2">
      <c r="A13" s="20">
        <v>1002</v>
      </c>
      <c r="B13" s="18" t="s">
        <v>89</v>
      </c>
      <c r="C13" s="18"/>
    </row>
    <row r="14" spans="1:3" ht="15" x14ac:dyDescent="0.2">
      <c r="A14" s="20">
        <v>1003</v>
      </c>
      <c r="B14" s="18" t="s">
        <v>90</v>
      </c>
      <c r="C14" s="18"/>
    </row>
    <row r="15" spans="1:3" ht="15" x14ac:dyDescent="0.2">
      <c r="A15" s="20"/>
      <c r="B15" s="18"/>
      <c r="C15" s="18"/>
    </row>
    <row r="16" spans="1:3" ht="15" x14ac:dyDescent="0.2">
      <c r="A16" s="3" t="s">
        <v>66</v>
      </c>
      <c r="B16" s="18"/>
      <c r="C16" s="18"/>
    </row>
    <row r="17" spans="1:3" ht="15" x14ac:dyDescent="0.2">
      <c r="A17" s="21">
        <v>1100</v>
      </c>
      <c r="B17" s="18" t="s">
        <v>2</v>
      </c>
      <c r="C17" s="18"/>
    </row>
    <row r="18" spans="1:3" ht="15" x14ac:dyDescent="0.2">
      <c r="A18" s="21"/>
      <c r="B18" s="18"/>
      <c r="C18" s="18"/>
    </row>
    <row r="19" spans="1:3" ht="15" x14ac:dyDescent="0.2">
      <c r="A19" s="3" t="s">
        <v>67</v>
      </c>
      <c r="B19" s="18"/>
      <c r="C19" s="18"/>
    </row>
    <row r="20" spans="1:3" ht="15" x14ac:dyDescent="0.2">
      <c r="A20" s="20">
        <v>1200</v>
      </c>
      <c r="B20" s="18" t="s">
        <v>91</v>
      </c>
      <c r="C20" s="18"/>
    </row>
    <row r="21" spans="1:3" ht="15" x14ac:dyDescent="0.2">
      <c r="A21" s="20"/>
      <c r="B21" s="18"/>
      <c r="C21" s="18"/>
    </row>
    <row r="22" spans="1:3" ht="15" x14ac:dyDescent="0.2">
      <c r="A22" s="3" t="s">
        <v>68</v>
      </c>
      <c r="B22" s="18"/>
      <c r="C22" s="18"/>
    </row>
    <row r="23" spans="1:3" ht="15" x14ac:dyDescent="0.2">
      <c r="A23" s="21">
        <v>2000</v>
      </c>
      <c r="B23" s="18" t="s">
        <v>92</v>
      </c>
      <c r="C23" s="18"/>
    </row>
    <row r="24" spans="1:3" ht="15" x14ac:dyDescent="0.2">
      <c r="A24" s="21">
        <v>2001</v>
      </c>
      <c r="B24" s="18" t="s">
        <v>93</v>
      </c>
      <c r="C24" s="18"/>
    </row>
    <row r="25" spans="1:3" ht="15" x14ac:dyDescent="0.2">
      <c r="A25" s="21">
        <v>2002</v>
      </c>
      <c r="B25" s="18" t="s">
        <v>94</v>
      </c>
      <c r="C25" s="18"/>
    </row>
    <row r="26" spans="1:3" ht="15" x14ac:dyDescent="0.2">
      <c r="A26" s="18"/>
      <c r="B26" s="18"/>
      <c r="C26" s="18"/>
    </row>
    <row r="27" spans="1:3" ht="15" x14ac:dyDescent="0.2">
      <c r="A27" s="3" t="s">
        <v>69</v>
      </c>
      <c r="B27" s="18"/>
      <c r="C27" s="18"/>
    </row>
    <row r="28" spans="1:3" ht="15" x14ac:dyDescent="0.2">
      <c r="A28" s="21">
        <v>2100</v>
      </c>
      <c r="B28" s="18" t="s">
        <v>95</v>
      </c>
      <c r="C28" s="18"/>
    </row>
    <row r="29" spans="1:3" ht="15" x14ac:dyDescent="0.2">
      <c r="A29" s="18"/>
      <c r="B29" s="18"/>
      <c r="C29" s="18"/>
    </row>
    <row r="30" spans="1:3" ht="15" x14ac:dyDescent="0.2">
      <c r="A30" s="3" t="s">
        <v>70</v>
      </c>
      <c r="B30" s="18"/>
      <c r="C30" s="18"/>
    </row>
    <row r="31" spans="1:3" ht="15" x14ac:dyDescent="0.2">
      <c r="A31" s="21">
        <v>3000</v>
      </c>
      <c r="B31" s="18" t="s">
        <v>96</v>
      </c>
      <c r="C31" s="18"/>
    </row>
    <row r="32" spans="1:3" ht="15" x14ac:dyDescent="0.2">
      <c r="A32" s="21">
        <v>3001</v>
      </c>
      <c r="B32" s="18" t="s">
        <v>97</v>
      </c>
      <c r="C32" s="18"/>
    </row>
    <row r="33" spans="1:3" ht="15" x14ac:dyDescent="0.2">
      <c r="A33" s="18"/>
      <c r="B33" s="18"/>
      <c r="C33" s="18"/>
    </row>
    <row r="34" spans="1:3" ht="15" x14ac:dyDescent="0.2">
      <c r="A34" s="3" t="s">
        <v>71</v>
      </c>
      <c r="B34" s="18"/>
      <c r="C34" s="18"/>
    </row>
    <row r="35" spans="1:3" ht="15" x14ac:dyDescent="0.2">
      <c r="A35" s="21">
        <v>4000</v>
      </c>
      <c r="B35" s="18" t="s">
        <v>72</v>
      </c>
      <c r="C35" s="18"/>
    </row>
    <row r="36" spans="1:3" ht="15" x14ac:dyDescent="0.2">
      <c r="A36" s="21">
        <v>4001</v>
      </c>
      <c r="B36" s="18" t="s">
        <v>73</v>
      </c>
      <c r="C36" s="18"/>
    </row>
    <row r="37" spans="1:3" ht="15" x14ac:dyDescent="0.2">
      <c r="A37" s="21">
        <v>4002</v>
      </c>
      <c r="B37" s="18" t="s">
        <v>74</v>
      </c>
      <c r="C37" s="18"/>
    </row>
    <row r="38" spans="1:3" ht="15" x14ac:dyDescent="0.2">
      <c r="A38" s="18"/>
      <c r="B38" s="18"/>
      <c r="C38" s="18"/>
    </row>
    <row r="39" spans="1:3" ht="15" x14ac:dyDescent="0.2">
      <c r="A39" s="3" t="s">
        <v>75</v>
      </c>
      <c r="B39" s="18"/>
      <c r="C39" s="18"/>
    </row>
    <row r="40" spans="1:3" ht="15" x14ac:dyDescent="0.2">
      <c r="A40" s="21">
        <v>5000</v>
      </c>
      <c r="B40" s="18" t="s">
        <v>76</v>
      </c>
      <c r="C40" s="18"/>
    </row>
    <row r="41" spans="1:3" ht="15" x14ac:dyDescent="0.2">
      <c r="A41" s="21">
        <v>5100</v>
      </c>
      <c r="B41" s="18" t="s">
        <v>1</v>
      </c>
      <c r="C41" s="18"/>
    </row>
    <row r="42" spans="1:3" ht="15" x14ac:dyDescent="0.2">
      <c r="A42" s="21">
        <v>5200</v>
      </c>
      <c r="B42" s="18" t="s">
        <v>2</v>
      </c>
      <c r="C42" s="18"/>
    </row>
    <row r="43" spans="1:3" ht="15" x14ac:dyDescent="0.2">
      <c r="A43" s="21">
        <v>5300</v>
      </c>
      <c r="B43" s="18" t="s">
        <v>3</v>
      </c>
      <c r="C43" s="18"/>
    </row>
    <row r="44" spans="1:3" ht="15" x14ac:dyDescent="0.2">
      <c r="A44" s="21">
        <v>5400</v>
      </c>
      <c r="B44" s="18" t="s">
        <v>4</v>
      </c>
      <c r="C44" s="18"/>
    </row>
    <row r="45" spans="1:3" ht="15" x14ac:dyDescent="0.2">
      <c r="A45" s="21">
        <v>5500</v>
      </c>
      <c r="B45" s="18" t="s">
        <v>77</v>
      </c>
      <c r="C45" s="18"/>
    </row>
    <row r="46" spans="1:3" ht="15" x14ac:dyDescent="0.2">
      <c r="A46" s="21">
        <v>5600</v>
      </c>
      <c r="B46" s="18" t="s">
        <v>5</v>
      </c>
      <c r="C46" s="18"/>
    </row>
    <row r="47" spans="1:3" ht="15" x14ac:dyDescent="0.2">
      <c r="A47" s="18"/>
      <c r="B47" s="18"/>
      <c r="C47" s="18"/>
    </row>
    <row r="48" spans="1:3" ht="15" x14ac:dyDescent="0.2">
      <c r="A48" s="3" t="s">
        <v>0</v>
      </c>
      <c r="B48" s="18"/>
      <c r="C48" s="18"/>
    </row>
    <row r="49" spans="1:3" ht="15" x14ac:dyDescent="0.2">
      <c r="A49" s="21">
        <v>6001</v>
      </c>
      <c r="B49" s="18" t="s">
        <v>78</v>
      </c>
      <c r="C49" s="18"/>
    </row>
    <row r="50" spans="1:3" ht="15" x14ac:dyDescent="0.2">
      <c r="A50" s="21">
        <v>6002</v>
      </c>
      <c r="B50" s="18" t="s">
        <v>79</v>
      </c>
      <c r="C50" s="18"/>
    </row>
    <row r="51" spans="1:3" ht="15" x14ac:dyDescent="0.2">
      <c r="A51" s="21">
        <v>6003</v>
      </c>
      <c r="B51" s="18" t="s">
        <v>80</v>
      </c>
      <c r="C51" s="18"/>
    </row>
    <row r="52" spans="1:3" ht="15" x14ac:dyDescent="0.2">
      <c r="A52" s="21">
        <v>6004</v>
      </c>
      <c r="B52" s="18" t="s">
        <v>17</v>
      </c>
      <c r="C52" s="18"/>
    </row>
    <row r="53" spans="1:3" ht="15" x14ac:dyDescent="0.2">
      <c r="A53" s="21">
        <v>6005</v>
      </c>
      <c r="B53" s="18" t="s">
        <v>18</v>
      </c>
      <c r="C53" s="18"/>
    </row>
    <row r="54" spans="1:3" ht="15" x14ac:dyDescent="0.2">
      <c r="A54" s="21">
        <v>6006</v>
      </c>
      <c r="B54" s="18" t="s">
        <v>19</v>
      </c>
      <c r="C54" s="18"/>
    </row>
    <row r="55" spans="1:3" ht="15" x14ac:dyDescent="0.2">
      <c r="A55" s="21"/>
      <c r="B55" s="18"/>
      <c r="C55" s="18"/>
    </row>
    <row r="56" spans="1:3" ht="15" x14ac:dyDescent="0.2">
      <c r="A56" s="21"/>
      <c r="B56" s="18"/>
      <c r="C56" s="18"/>
    </row>
    <row r="57" spans="1:3" ht="15" x14ac:dyDescent="0.2">
      <c r="A57" s="3" t="s">
        <v>54</v>
      </c>
      <c r="B57" s="18"/>
      <c r="C57" s="18"/>
    </row>
    <row r="58" spans="1:3" ht="15" x14ac:dyDescent="0.2">
      <c r="A58" s="21">
        <v>7000</v>
      </c>
      <c r="B58" s="18" t="s">
        <v>23</v>
      </c>
      <c r="C58" s="18"/>
    </row>
    <row r="59" spans="1:3" ht="15" x14ac:dyDescent="0.2">
      <c r="A59" s="21">
        <v>7001</v>
      </c>
      <c r="B59" s="18" t="s">
        <v>81</v>
      </c>
      <c r="C59" s="18"/>
    </row>
    <row r="60" spans="1:3" ht="15" x14ac:dyDescent="0.2">
      <c r="A60" s="21">
        <v>7002</v>
      </c>
      <c r="B60" s="18" t="s">
        <v>31</v>
      </c>
      <c r="C60" s="18"/>
    </row>
    <row r="61" spans="1:3" ht="15" x14ac:dyDescent="0.2">
      <c r="A61" s="21">
        <v>7003</v>
      </c>
      <c r="B61" s="18" t="s">
        <v>32</v>
      </c>
      <c r="C61" s="18"/>
    </row>
    <row r="62" spans="1:3" ht="15" x14ac:dyDescent="0.2">
      <c r="A62" s="21">
        <v>7004</v>
      </c>
      <c r="B62" s="18" t="s">
        <v>34</v>
      </c>
      <c r="C62" s="18"/>
    </row>
    <row r="63" spans="1:3" ht="15" x14ac:dyDescent="0.2">
      <c r="A63" s="21">
        <v>7005</v>
      </c>
      <c r="B63" s="18" t="s">
        <v>35</v>
      </c>
      <c r="C63" s="18"/>
    </row>
    <row r="64" spans="1:3" ht="15" x14ac:dyDescent="0.2">
      <c r="A64" s="21">
        <v>7006</v>
      </c>
      <c r="B64" s="18" t="s">
        <v>36</v>
      </c>
      <c r="C64" s="18"/>
    </row>
    <row r="65" spans="1:3" ht="15" x14ac:dyDescent="0.2">
      <c r="A65" s="21">
        <v>7007</v>
      </c>
      <c r="B65" s="18" t="s">
        <v>37</v>
      </c>
      <c r="C65" s="18"/>
    </row>
    <row r="66" spans="1:3" ht="15" x14ac:dyDescent="0.2">
      <c r="A66" s="21">
        <v>7008</v>
      </c>
      <c r="B66" s="18" t="s">
        <v>4</v>
      </c>
      <c r="C66" s="18"/>
    </row>
    <row r="67" spans="1:3" ht="15" x14ac:dyDescent="0.2">
      <c r="A67" s="21">
        <v>7009</v>
      </c>
      <c r="B67" s="18" t="s">
        <v>1</v>
      </c>
      <c r="C67" s="18"/>
    </row>
    <row r="68" spans="1:3" ht="15" x14ac:dyDescent="0.2">
      <c r="A68" s="21">
        <v>7010</v>
      </c>
      <c r="B68" s="18" t="s">
        <v>82</v>
      </c>
      <c r="C68" s="18"/>
    </row>
    <row r="69" spans="1:3" ht="15" x14ac:dyDescent="0.2">
      <c r="A69" s="21">
        <v>7011</v>
      </c>
      <c r="B69" s="18" t="s">
        <v>6</v>
      </c>
      <c r="C69" s="18"/>
    </row>
    <row r="70" spans="1:3" ht="15" x14ac:dyDescent="0.2">
      <c r="A70" s="18"/>
      <c r="B70" s="18"/>
      <c r="C70" s="18"/>
    </row>
    <row r="71" spans="1:3" ht="15" x14ac:dyDescent="0.2">
      <c r="A71" s="3" t="s">
        <v>83</v>
      </c>
      <c r="B71" s="18"/>
      <c r="C71" s="18"/>
    </row>
    <row r="72" spans="1:3" ht="15" x14ac:dyDescent="0.2">
      <c r="A72" s="21">
        <v>8000</v>
      </c>
      <c r="B72" s="18" t="s">
        <v>24</v>
      </c>
      <c r="C72" s="18"/>
    </row>
    <row r="73" spans="1:3" ht="15" x14ac:dyDescent="0.2">
      <c r="A73" s="21">
        <v>8001</v>
      </c>
      <c r="B73" s="18" t="s">
        <v>81</v>
      </c>
      <c r="C73" s="18"/>
    </row>
    <row r="74" spans="1:3" ht="15" x14ac:dyDescent="0.2">
      <c r="A74" s="21">
        <v>8002</v>
      </c>
      <c r="B74" s="18" t="s">
        <v>31</v>
      </c>
      <c r="C74" s="18"/>
    </row>
    <row r="75" spans="1:3" ht="15" x14ac:dyDescent="0.2">
      <c r="A75" s="21">
        <v>8003</v>
      </c>
      <c r="B75" s="18" t="s">
        <v>32</v>
      </c>
      <c r="C75" s="18"/>
    </row>
    <row r="76" spans="1:3" ht="15" x14ac:dyDescent="0.2">
      <c r="A76" s="21">
        <v>8004</v>
      </c>
      <c r="B76" s="18" t="s">
        <v>34</v>
      </c>
      <c r="C76" s="18"/>
    </row>
    <row r="77" spans="1:3" ht="15" x14ac:dyDescent="0.2">
      <c r="A77" s="21">
        <v>8005</v>
      </c>
      <c r="B77" s="18" t="s">
        <v>35</v>
      </c>
      <c r="C77" s="18"/>
    </row>
    <row r="78" spans="1:3" ht="15" x14ac:dyDescent="0.2">
      <c r="A78" s="21">
        <v>8006</v>
      </c>
      <c r="B78" s="18" t="s">
        <v>36</v>
      </c>
      <c r="C78" s="18"/>
    </row>
    <row r="79" spans="1:3" ht="15" x14ac:dyDescent="0.2">
      <c r="A79" s="21">
        <v>8007</v>
      </c>
      <c r="B79" s="18" t="s">
        <v>44</v>
      </c>
      <c r="C79" s="18"/>
    </row>
    <row r="80" spans="1:3" ht="15" x14ac:dyDescent="0.2">
      <c r="A80" s="21">
        <v>8008</v>
      </c>
      <c r="B80" s="18" t="s">
        <v>4</v>
      </c>
      <c r="C80" s="18"/>
    </row>
    <row r="81" spans="1:3" ht="15" x14ac:dyDescent="0.2">
      <c r="A81" s="21">
        <v>8009</v>
      </c>
      <c r="B81" s="18" t="s">
        <v>1</v>
      </c>
      <c r="C81" s="18"/>
    </row>
    <row r="82" spans="1:3" ht="15" x14ac:dyDescent="0.2">
      <c r="A82" s="21">
        <v>8010</v>
      </c>
      <c r="B82" s="18" t="s">
        <v>45</v>
      </c>
      <c r="C82" s="18"/>
    </row>
    <row r="83" spans="1:3" ht="15" x14ac:dyDescent="0.2">
      <c r="A83" s="21">
        <v>8011</v>
      </c>
      <c r="B83" s="18" t="s">
        <v>46</v>
      </c>
      <c r="C83" s="18"/>
    </row>
    <row r="84" spans="1:3" ht="15" x14ac:dyDescent="0.2">
      <c r="A84" s="21">
        <v>8012</v>
      </c>
      <c r="B84" s="18" t="s">
        <v>47</v>
      </c>
      <c r="C84" s="18"/>
    </row>
    <row r="85" spans="1:3" ht="15" x14ac:dyDescent="0.2">
      <c r="A85" s="21">
        <v>8013</v>
      </c>
      <c r="B85" s="18" t="s">
        <v>48</v>
      </c>
      <c r="C85" s="18"/>
    </row>
    <row r="86" spans="1:3" ht="15" x14ac:dyDescent="0.2">
      <c r="A86" s="21">
        <v>8014</v>
      </c>
      <c r="B86" s="18" t="s">
        <v>49</v>
      </c>
      <c r="C86" s="18"/>
    </row>
    <row r="87" spans="1:3" ht="15" x14ac:dyDescent="0.2">
      <c r="A87" s="21">
        <v>8015</v>
      </c>
      <c r="B87" s="18" t="s">
        <v>50</v>
      </c>
      <c r="C87" s="18"/>
    </row>
    <row r="88" spans="1:3" ht="15" x14ac:dyDescent="0.2">
      <c r="A88" s="21"/>
      <c r="B88" s="18"/>
      <c r="C88" s="18"/>
    </row>
    <row r="89" spans="1:3" ht="15" x14ac:dyDescent="0.2">
      <c r="A89" s="22" t="s">
        <v>98</v>
      </c>
      <c r="B89" s="18"/>
      <c r="C89" s="18"/>
    </row>
    <row r="90" spans="1:3" ht="15" x14ac:dyDescent="0.2">
      <c r="A90" s="21">
        <v>9000</v>
      </c>
      <c r="B90" s="18" t="s">
        <v>84</v>
      </c>
      <c r="C90" s="18"/>
    </row>
    <row r="91" spans="1:3" ht="15" x14ac:dyDescent="0.2">
      <c r="A91" s="21">
        <v>9001</v>
      </c>
      <c r="B91" s="18" t="s">
        <v>85</v>
      </c>
      <c r="C91" s="18"/>
    </row>
    <row r="92" spans="1:3" ht="15" x14ac:dyDescent="0.2">
      <c r="A92" s="21">
        <v>9002</v>
      </c>
      <c r="B92" s="18" t="s">
        <v>86</v>
      </c>
      <c r="C92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fringe benefits</vt:lpstr>
      <vt:lpstr>overhead</vt:lpstr>
      <vt:lpstr>G&amp;A</vt:lpstr>
      <vt:lpstr>chart of account</vt:lpstr>
      <vt:lpstr>'G&amp;A'!Print_Area</vt:lpstr>
      <vt:lpstr>'chart of account'!Print_Titles</vt:lpstr>
    </vt:vector>
  </TitlesOfParts>
  <Company>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Indirect Cost Training</dc:title>
  <dc:subject>Indirect Cost Training</dc:subject>
  <dc:creator>NIH\OD\OALM\OAMP\DFAS</dc:creator>
  <dc:description>508 Compliant 12/28/12</dc:description>
  <cp:lastModifiedBy>kaminsks</cp:lastModifiedBy>
  <cp:lastPrinted>2012-12-28T19:04:50Z</cp:lastPrinted>
  <dcterms:created xsi:type="dcterms:W3CDTF">1997-11-17T19:53:32Z</dcterms:created>
  <dcterms:modified xsi:type="dcterms:W3CDTF">2012-12-28T19:06:19Z</dcterms:modified>
</cp:coreProperties>
</file>